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umerik" sheetId="1" r:id="rId1"/>
    <sheet name="non numerik" sheetId="2" r:id="rId2"/>
  </sheets>
  <definedNames>
    <definedName name="_xlfn_COUNTIFS">#N/A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<sst xmlns="http://schemas.openxmlformats.org/spreadsheetml/2006/main" count="261" uniqueCount="50">
  <si>
    <t>Data Latih</t>
  </si>
  <si>
    <t>Var 1</t>
  </si>
  <si>
    <t>Var 2</t>
  </si>
  <si>
    <t>Klasifikasi</t>
  </si>
  <si>
    <t>x1</t>
  </si>
  <si>
    <t>kelasA</t>
  </si>
  <si>
    <t>x2</t>
  </si>
  <si>
    <t>kelasB</t>
  </si>
  <si>
    <t>x3</t>
  </si>
  <si>
    <t>x4</t>
  </si>
  <si>
    <t>len</t>
  </si>
  <si>
    <t>Pisah Data Latih Berdasarkan Kelas</t>
  </si>
  <si>
    <t>Kelas A</t>
  </si>
  <si>
    <t>prior</t>
  </si>
  <si>
    <t>mean</t>
  </si>
  <si>
    <t>variance</t>
  </si>
  <si>
    <t>Kelas B</t>
  </si>
  <si>
    <t>Data Uji</t>
  </si>
  <si>
    <t>Likehood (Gaussian)</t>
  </si>
  <si>
    <t>Posterior</t>
  </si>
  <si>
    <t>kelas</t>
  </si>
  <si>
    <t>x5</t>
  </si>
  <si>
    <t>x6</t>
  </si>
  <si>
    <t>x7</t>
  </si>
  <si>
    <t>Bentuk</t>
  </si>
  <si>
    <t>Warna</t>
  </si>
  <si>
    <t>Volume</t>
  </si>
  <si>
    <t>Bulat</t>
  </si>
  <si>
    <t>Coklat</t>
  </si>
  <si>
    <t>Besar</t>
  </si>
  <si>
    <t>Ya</t>
  </si>
  <si>
    <t>Lonjong</t>
  </si>
  <si>
    <t>Hijau</t>
  </si>
  <si>
    <t>Tidak</t>
  </si>
  <si>
    <t>Sedang</t>
  </si>
  <si>
    <t>Kurang</t>
  </si>
  <si>
    <t>Merah</t>
  </si>
  <si>
    <t>Takteratur</t>
  </si>
  <si>
    <t>x8</t>
  </si>
  <si>
    <t>x9</t>
  </si>
  <si>
    <t>x10</t>
  </si>
  <si>
    <t>x11</t>
  </si>
  <si>
    <t>x12</t>
  </si>
  <si>
    <t>Probability Ya</t>
  </si>
  <si>
    <t>Probability Tidak</t>
  </si>
  <si>
    <t>x13</t>
  </si>
  <si>
    <t>x14</t>
  </si>
  <si>
    <t>x15</t>
  </si>
  <si>
    <t>x16</t>
  </si>
  <si>
    <t>x17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</si>
</sst>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General"/>
    <numFmt numFmtId="167" formatCode="0.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 wrapText="1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140" zoomScaleNormal="140" workbookViewId="0" topLeftCell="A9">
      <selection activeCell="G35" sqref="G35"/>
    </sheetView>
  </sheetViews>
  <sheetFormatPr defaultColWidth="9.140625" defaultRowHeight="12.75" customHeight="1"/>
  <cols>
    <col min="1" max="1" width="14.00390625" style="1" customWidth="1"/>
    <col min="2" max="2" width="9.57421875" style="2" customWidth="1"/>
    <col min="3" max="3" width="11.57421875" style="2" customWidth="1"/>
    <col min="4" max="4" width="10.140625" style="2" customWidth="1"/>
    <col min="5" max="8" width="22.28125" style="2" customWidth="1"/>
    <col min="9" max="9" width="7.28125" style="2" customWidth="1"/>
    <col min="10" max="16384" width="11.57421875" style="2" customWidth="1"/>
  </cols>
  <sheetData>
    <row r="1" spans="1:5" ht="12.75" customHeight="1">
      <c r="A1" s="3" t="s">
        <v>0</v>
      </c>
      <c r="B1" s="3"/>
      <c r="C1" s="3"/>
      <c r="D1" s="3"/>
      <c r="E1" s="3"/>
    </row>
    <row r="2" spans="2:4" ht="12.75" customHeight="1">
      <c r="B2" s="4" t="s">
        <v>1</v>
      </c>
      <c r="C2" s="4" t="s">
        <v>2</v>
      </c>
      <c r="D2" s="4" t="s">
        <v>3</v>
      </c>
    </row>
    <row r="3" spans="1:4" ht="12.75" customHeight="1">
      <c r="A3" s="5" t="s">
        <v>4</v>
      </c>
      <c r="B3" s="1">
        <v>0.1</v>
      </c>
      <c r="C3" s="1">
        <v>0.2</v>
      </c>
      <c r="D3" s="6" t="s">
        <v>5</v>
      </c>
    </row>
    <row r="4" spans="1:4" ht="12.75" customHeight="1">
      <c r="A4" s="5" t="s">
        <v>6</v>
      </c>
      <c r="B4" s="1">
        <v>0.5</v>
      </c>
      <c r="C4" s="1">
        <v>0.9</v>
      </c>
      <c r="D4" s="6" t="s">
        <v>7</v>
      </c>
    </row>
    <row r="5" spans="1:4" ht="12.75" customHeight="1">
      <c r="A5" s="5" t="s">
        <v>8</v>
      </c>
      <c r="B5" s="1">
        <v>0.3</v>
      </c>
      <c r="C5" s="1">
        <v>0.3</v>
      </c>
      <c r="D5" s="6" t="s">
        <v>5</v>
      </c>
    </row>
    <row r="6" spans="1:4" ht="12.75" customHeight="1">
      <c r="A6" s="5" t="s">
        <v>9</v>
      </c>
      <c r="B6" s="1">
        <v>0.7</v>
      </c>
      <c r="C6" s="1">
        <v>0.75</v>
      </c>
      <c r="D6" s="6" t="s">
        <v>7</v>
      </c>
    </row>
    <row r="7" spans="1:4" ht="12.75" customHeight="1">
      <c r="A7" s="5" t="s">
        <v>10</v>
      </c>
      <c r="B7" s="1">
        <f>COUNTIF(A3:A6,"*")</f>
        <v>4</v>
      </c>
      <c r="C7" s="1"/>
      <c r="D7" s="1"/>
    </row>
    <row r="8" spans="1:4" ht="12.75" customHeight="1">
      <c r="A8" s="5"/>
      <c r="B8" s="1"/>
      <c r="C8" s="1"/>
      <c r="D8" s="1"/>
    </row>
    <row r="9" spans="1:5" ht="12.75" customHeight="1">
      <c r="A9" s="3" t="s">
        <v>11</v>
      </c>
      <c r="B9" s="3"/>
      <c r="C9" s="3"/>
      <c r="D9" s="3"/>
      <c r="E9" s="3"/>
    </row>
    <row r="10" spans="1:5" ht="12.75" customHeight="1">
      <c r="A10" s="3" t="s">
        <v>12</v>
      </c>
      <c r="B10" s="3"/>
      <c r="C10" s="3"/>
      <c r="D10" s="3"/>
      <c r="E10" s="3"/>
    </row>
    <row r="11" spans="2:3" ht="12.75" customHeight="1">
      <c r="B11" s="4" t="s">
        <v>1</v>
      </c>
      <c r="C11" s="4" t="s">
        <v>2</v>
      </c>
    </row>
    <row r="12" spans="1:3" ht="12.75" customHeight="1">
      <c r="A12" s="5" t="s">
        <v>4</v>
      </c>
      <c r="B12" s="1">
        <v>0.1</v>
      </c>
      <c r="C12" s="1">
        <v>0.2</v>
      </c>
    </row>
    <row r="13" spans="1:3" ht="12.75" customHeight="1">
      <c r="A13" s="5" t="s">
        <v>8</v>
      </c>
      <c r="B13" s="1">
        <v>0.3</v>
      </c>
      <c r="C13" s="1">
        <v>0.3</v>
      </c>
    </row>
    <row r="14" spans="1:3" ht="12.75" customHeight="1">
      <c r="A14" s="5" t="s">
        <v>10</v>
      </c>
      <c r="B14" s="1">
        <f>COUNTIF(A12:A13,"*")</f>
        <v>2</v>
      </c>
      <c r="C14" s="7"/>
    </row>
    <row r="15" spans="1:3" ht="12.75" customHeight="1">
      <c r="A15" s="5" t="s">
        <v>13</v>
      </c>
      <c r="B15" s="1">
        <f>B14/$B$7</f>
        <v>0.5</v>
      </c>
      <c r="C15" s="7"/>
    </row>
    <row r="16" spans="1:3" ht="12.75" customHeight="1">
      <c r="A16" s="5" t="s">
        <v>14</v>
      </c>
      <c r="B16" s="8">
        <f>AVERAGE(B12:B13)</f>
        <v>0.2</v>
      </c>
      <c r="C16" s="8">
        <f>AVERAGE(C12:C13)</f>
        <v>0.25</v>
      </c>
    </row>
    <row r="17" spans="1:3" ht="12.75" customHeight="1">
      <c r="A17" s="1">
        <f aca="true" t="shared" si="0" ref="A17:A18">"squared diff "&amp;A12</f>
        <v>0</v>
      </c>
      <c r="B17" s="7">
        <f aca="true" t="shared" si="1" ref="B17:B18">POWER(B12-B$16,2)</f>
        <v>0.010000000000000002</v>
      </c>
      <c r="C17" s="7">
        <f aca="true" t="shared" si="2" ref="C17:C18">POWER(C12-C$16,2)</f>
        <v>0.0024999999999999988</v>
      </c>
    </row>
    <row r="18" spans="1:3" ht="14.25" customHeight="1">
      <c r="A18" s="1">
        <f t="shared" si="0"/>
        <v>0</v>
      </c>
      <c r="B18" s="7">
        <f t="shared" si="1"/>
        <v>0.009999999999999995</v>
      </c>
      <c r="C18" s="7">
        <f t="shared" si="2"/>
        <v>0.0024999999999999988</v>
      </c>
    </row>
    <row r="19" spans="1:3" ht="14.25" customHeight="1">
      <c r="A19" s="5" t="s">
        <v>15</v>
      </c>
      <c r="B19" s="7">
        <f>1/$B$14*SUM(B17:B18)</f>
        <v>0.009999999999999998</v>
      </c>
      <c r="C19" s="7">
        <f>1/COUNT(C12:C13)*SUM(C17:C18)</f>
        <v>0.0024999999999999988</v>
      </c>
    </row>
    <row r="20" spans="1:3" ht="14.25" customHeight="1">
      <c r="A20" s="5"/>
      <c r="B20" s="1"/>
      <c r="C20" s="1"/>
    </row>
    <row r="21" spans="1:5" ht="12.75" customHeight="1">
      <c r="A21" s="3" t="s">
        <v>16</v>
      </c>
      <c r="B21" s="3"/>
      <c r="C21" s="3"/>
      <c r="D21" s="3"/>
      <c r="E21" s="3"/>
    </row>
    <row r="22" spans="2:3" ht="12.75" customHeight="1">
      <c r="B22" s="4" t="s">
        <v>1</v>
      </c>
      <c r="C22" s="4" t="s">
        <v>2</v>
      </c>
    </row>
    <row r="23" spans="1:3" ht="12.75" customHeight="1">
      <c r="A23" s="5" t="s">
        <v>6</v>
      </c>
      <c r="B23" s="1">
        <v>0.5</v>
      </c>
      <c r="C23" s="1">
        <v>0.9</v>
      </c>
    </row>
    <row r="24" spans="1:3" ht="12.75" customHeight="1">
      <c r="A24" s="5" t="s">
        <v>9</v>
      </c>
      <c r="B24" s="1">
        <v>0.7</v>
      </c>
      <c r="C24" s="1">
        <v>0.75</v>
      </c>
    </row>
    <row r="25" spans="1:3" ht="12.75" customHeight="1">
      <c r="A25" s="5" t="s">
        <v>10</v>
      </c>
      <c r="B25" s="1">
        <f>COUNTIF(A23:A24,"*")</f>
        <v>2</v>
      </c>
      <c r="C25" s="1"/>
    </row>
    <row r="26" spans="1:3" ht="12.75" customHeight="1">
      <c r="A26" s="5" t="s">
        <v>13</v>
      </c>
      <c r="B26" s="1">
        <f>B25/$B$7</f>
        <v>0.5</v>
      </c>
      <c r="C26" s="1"/>
    </row>
    <row r="27" spans="1:3" ht="12.75" customHeight="1">
      <c r="A27" s="5" t="s">
        <v>14</v>
      </c>
      <c r="B27" s="8">
        <f>AVERAGE(B23:B24)</f>
        <v>0.6</v>
      </c>
      <c r="C27" s="8">
        <f>AVERAGE(C23:C24)</f>
        <v>0.825</v>
      </c>
    </row>
    <row r="28" spans="1:3" ht="12.75" customHeight="1">
      <c r="A28" s="1">
        <f aca="true" t="shared" si="3" ref="A28:A29">"squared diff "&amp;A23</f>
        <v>0</v>
      </c>
      <c r="B28" s="7">
        <f aca="true" t="shared" si="4" ref="B28:B29">POWER(B23-B$27,2)</f>
        <v>0.009999999999999995</v>
      </c>
      <c r="C28" s="7">
        <f aca="true" t="shared" si="5" ref="C28:C29">POWER(C23-C$27,2)</f>
        <v>0.00562500000000001</v>
      </c>
    </row>
    <row r="29" spans="1:3" ht="12.75" customHeight="1">
      <c r="A29" s="1">
        <f t="shared" si="3"/>
        <v>0</v>
      </c>
      <c r="B29" s="7">
        <f t="shared" si="4"/>
        <v>0.009999999999999995</v>
      </c>
      <c r="C29" s="7">
        <f t="shared" si="5"/>
        <v>0.005624999999999994</v>
      </c>
    </row>
    <row r="30" spans="1:3" ht="12.75" customHeight="1">
      <c r="A30" s="5" t="s">
        <v>15</v>
      </c>
      <c r="B30" s="7">
        <f>1/$B$25*SUM(B28:B29)</f>
        <v>0.009999999999999995</v>
      </c>
      <c r="C30" s="7">
        <f>1/$B$25*SUM(C28:C29)</f>
        <v>0.0056250000000000015</v>
      </c>
    </row>
    <row r="32" spans="1:5" ht="12.75" customHeight="1">
      <c r="A32" s="3" t="s">
        <v>17</v>
      </c>
      <c r="B32" s="3"/>
      <c r="C32" s="3"/>
      <c r="D32" s="3"/>
      <c r="E32" s="3"/>
    </row>
    <row r="33" spans="1:9" ht="12.75" customHeight="1">
      <c r="A33" s="9"/>
      <c r="B33" s="10" t="s">
        <v>1</v>
      </c>
      <c r="C33" s="10" t="s">
        <v>2</v>
      </c>
      <c r="D33" s="10" t="s">
        <v>3</v>
      </c>
      <c r="E33" s="11" t="s">
        <v>18</v>
      </c>
      <c r="F33" s="11"/>
      <c r="G33" s="11" t="s">
        <v>19</v>
      </c>
      <c r="H33" s="11"/>
      <c r="I33" s="10" t="s">
        <v>20</v>
      </c>
    </row>
    <row r="34" spans="1:9" ht="12.75" customHeight="1">
      <c r="A34" s="9"/>
      <c r="B34" s="10"/>
      <c r="C34" s="10"/>
      <c r="D34" s="10"/>
      <c r="E34" s="12" t="s">
        <v>5</v>
      </c>
      <c r="F34" s="12" t="s">
        <v>7</v>
      </c>
      <c r="G34" s="12" t="s">
        <v>5</v>
      </c>
      <c r="H34" s="12" t="s">
        <v>7</v>
      </c>
      <c r="I34" s="10"/>
    </row>
    <row r="35" spans="1:9" ht="14.25" customHeight="1">
      <c r="A35" s="5" t="s">
        <v>21</v>
      </c>
      <c r="B35" s="2">
        <v>0.3</v>
      </c>
      <c r="C35" s="2">
        <v>0.2</v>
      </c>
      <c r="D35" s="2" t="s">
        <v>5</v>
      </c>
      <c r="E35" s="2">
        <f aca="true" t="shared" si="6" ref="E35:E37">(1/SQRT(2*PI()*$B$19))*EXP(-POWER($B35-$B$16,2)/(2*$B$19))*(1/SQRT(2*PI()*$C$19))*EXP(-POWER($C35-$C$16,2)/(2*$C$19))</f>
        <v>11.709966304863839</v>
      </c>
      <c r="F35" s="2">
        <f aca="true" t="shared" si="7" ref="F35:F37">(1/SQRT(2*PI()*$B$30))*EXP(-POWER($B35-$B$27,2)/(2*$B$30))*(1/SQRT(2*PI()*$C$30))*EXP(-POWER($C35-$C$27,2)/(2*$C$30))</f>
        <v>1.962294511572121E-16</v>
      </c>
      <c r="G35" s="2">
        <f aca="true" t="shared" si="8" ref="G35:G37">E35*$B$15</f>
        <v>5.854983152431919</v>
      </c>
      <c r="H35" s="2">
        <f aca="true" t="shared" si="9" ref="H35:H37">F35*$B$26</f>
        <v>9.811472557860605E-17</v>
      </c>
      <c r="I35" s="2">
        <f aca="true" t="shared" si="10" ref="I35:I37">IF(G35&gt;H35,"kelasA","kelasB")</f>
        <v>0</v>
      </c>
    </row>
    <row r="36" spans="1:9" ht="14.25" customHeight="1">
      <c r="A36" s="5" t="s">
        <v>22</v>
      </c>
      <c r="B36" s="2">
        <v>0.6</v>
      </c>
      <c r="C36" s="2">
        <v>0.9</v>
      </c>
      <c r="D36" s="2" t="s">
        <v>7</v>
      </c>
      <c r="E36" s="2">
        <f t="shared" si="6"/>
        <v>2.1409698491491852E-39</v>
      </c>
      <c r="F36" s="2">
        <f t="shared" si="7"/>
        <v>12.870980350673845</v>
      </c>
      <c r="G36" s="2">
        <f t="shared" si="8"/>
        <v>1.0704849245745926E-39</v>
      </c>
      <c r="H36" s="2">
        <f t="shared" si="9"/>
        <v>6.4354901753369225</v>
      </c>
      <c r="I36" s="2">
        <f t="shared" si="10"/>
        <v>0</v>
      </c>
    </row>
    <row r="37" spans="1:9" ht="14.25" customHeight="1">
      <c r="A37" s="5" t="s">
        <v>23</v>
      </c>
      <c r="B37" s="2">
        <v>0.5</v>
      </c>
      <c r="C37" s="2">
        <v>0.4</v>
      </c>
      <c r="D37" s="2" t="s">
        <v>5</v>
      </c>
      <c r="E37" s="2">
        <f t="shared" si="6"/>
        <v>0.003928256069279471</v>
      </c>
      <c r="F37" s="2">
        <f t="shared" si="7"/>
        <v>1.3701636625758616E-06</v>
      </c>
      <c r="G37" s="2">
        <f t="shared" si="8"/>
        <v>0.0019641280346397354</v>
      </c>
      <c r="H37" s="2">
        <f t="shared" si="9"/>
        <v>6.850818312879308E-07</v>
      </c>
      <c r="I37" s="2">
        <f t="shared" si="10"/>
        <v>0</v>
      </c>
    </row>
  </sheetData>
  <sheetProtection selectLockedCells="1" selectUnlockedCells="1"/>
  <mergeCells count="11">
    <mergeCell ref="A1:E1"/>
    <mergeCell ref="A9:E9"/>
    <mergeCell ref="A10:E10"/>
    <mergeCell ref="A21:E21"/>
    <mergeCell ref="A32:E32"/>
    <mergeCell ref="B33:B34"/>
    <mergeCell ref="C33:C34"/>
    <mergeCell ref="D33:D34"/>
    <mergeCell ref="E33:F33"/>
    <mergeCell ref="G33:H33"/>
    <mergeCell ref="I33:I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40" zoomScaleNormal="140" workbookViewId="0" topLeftCell="A31">
      <selection activeCell="N71" sqref="N71"/>
    </sheetView>
  </sheetViews>
  <sheetFormatPr defaultColWidth="9.140625" defaultRowHeight="12.75"/>
  <cols>
    <col min="1" max="1" width="15.57421875" style="0" customWidth="1"/>
    <col min="2" max="2" width="10.57421875" style="0" customWidth="1"/>
    <col min="3" max="3" width="11.57421875" style="0" customWidth="1"/>
    <col min="4" max="4" width="10.57421875" style="0" customWidth="1"/>
    <col min="5" max="6" width="11.57421875" style="0" customWidth="1"/>
    <col min="7" max="7" width="10.57421875" style="0" customWidth="1"/>
    <col min="8" max="8" width="9.7109375" style="0" customWidth="1"/>
    <col min="9" max="10" width="10.140625" style="0" customWidth="1"/>
    <col min="11" max="16384" width="11.57421875" style="0" customWidth="1"/>
  </cols>
  <sheetData>
    <row r="1" spans="1:8" ht="12.75" customHeight="1">
      <c r="A1" s="3" t="s">
        <v>0</v>
      </c>
      <c r="B1" s="3"/>
      <c r="C1" s="3"/>
      <c r="D1" s="3"/>
      <c r="E1" s="3"/>
      <c r="F1" s="2"/>
      <c r="G1" s="2"/>
      <c r="H1" s="2"/>
    </row>
    <row r="2" spans="1:8" ht="12.75" customHeight="1">
      <c r="A2" s="3"/>
      <c r="B2" s="12" t="s">
        <v>24</v>
      </c>
      <c r="C2" s="12" t="s">
        <v>25</v>
      </c>
      <c r="D2" s="12" t="s">
        <v>26</v>
      </c>
      <c r="E2" s="4" t="s">
        <v>3</v>
      </c>
      <c r="F2" s="2"/>
      <c r="G2" s="2"/>
      <c r="H2" s="2"/>
    </row>
    <row r="3" spans="1:8" ht="12.75" customHeight="1">
      <c r="A3" s="5" t="s">
        <v>4</v>
      </c>
      <c r="B3" s="1" t="s">
        <v>27</v>
      </c>
      <c r="C3" s="1" t="s">
        <v>28</v>
      </c>
      <c r="D3" s="1" t="s">
        <v>29</v>
      </c>
      <c r="E3" s="1" t="s">
        <v>30</v>
      </c>
      <c r="F3" s="2"/>
      <c r="G3" s="2"/>
      <c r="H3" s="2"/>
    </row>
    <row r="4" spans="1:8" ht="12.75" customHeight="1">
      <c r="A4" s="5" t="s">
        <v>6</v>
      </c>
      <c r="B4" s="1" t="s">
        <v>31</v>
      </c>
      <c r="C4" s="1" t="s">
        <v>32</v>
      </c>
      <c r="D4" s="1" t="s">
        <v>29</v>
      </c>
      <c r="E4" s="1" t="s">
        <v>33</v>
      </c>
      <c r="F4" s="2"/>
      <c r="G4" s="2"/>
      <c r="H4" s="2"/>
    </row>
    <row r="5" spans="1:8" ht="12.75" customHeight="1">
      <c r="A5" s="5" t="s">
        <v>8</v>
      </c>
      <c r="B5" s="1" t="s">
        <v>27</v>
      </c>
      <c r="C5" s="1" t="s">
        <v>28</v>
      </c>
      <c r="D5" s="1" t="s">
        <v>34</v>
      </c>
      <c r="E5" s="1" t="s">
        <v>30</v>
      </c>
      <c r="F5" s="2"/>
      <c r="G5" s="2"/>
      <c r="H5" s="2"/>
    </row>
    <row r="6" spans="1:8" ht="12.75" customHeight="1">
      <c r="A6" s="5" t="s">
        <v>9</v>
      </c>
      <c r="B6" s="1" t="s">
        <v>27</v>
      </c>
      <c r="C6" s="1" t="s">
        <v>28</v>
      </c>
      <c r="D6" s="1" t="s">
        <v>35</v>
      </c>
      <c r="E6" s="1" t="s">
        <v>33</v>
      </c>
      <c r="F6" s="2"/>
      <c r="G6" s="2"/>
      <c r="H6" s="2"/>
    </row>
    <row r="7" spans="1:8" ht="12.75" customHeight="1">
      <c r="A7" s="5" t="s">
        <v>21</v>
      </c>
      <c r="B7" s="1" t="s">
        <v>31</v>
      </c>
      <c r="C7" s="1" t="s">
        <v>36</v>
      </c>
      <c r="D7" s="1" t="s">
        <v>34</v>
      </c>
      <c r="E7" s="1" t="s">
        <v>30</v>
      </c>
      <c r="F7" s="2"/>
      <c r="G7" s="2"/>
      <c r="H7" s="2"/>
    </row>
    <row r="8" spans="1:8" ht="12.75" customHeight="1">
      <c r="A8" s="5" t="s">
        <v>22</v>
      </c>
      <c r="B8" s="1" t="s">
        <v>31</v>
      </c>
      <c r="C8" s="1" t="s">
        <v>28</v>
      </c>
      <c r="D8" s="1" t="s">
        <v>29</v>
      </c>
      <c r="E8" s="1" t="s">
        <v>30</v>
      </c>
      <c r="F8" s="2"/>
      <c r="G8" s="2"/>
      <c r="H8" s="2"/>
    </row>
    <row r="9" spans="1:8" ht="12.75" customHeight="1">
      <c r="A9" s="5" t="s">
        <v>23</v>
      </c>
      <c r="B9" s="1" t="s">
        <v>37</v>
      </c>
      <c r="C9" s="1" t="s">
        <v>32</v>
      </c>
      <c r="D9" s="1" t="s">
        <v>29</v>
      </c>
      <c r="E9" s="1" t="s">
        <v>33</v>
      </c>
      <c r="F9" s="2"/>
      <c r="G9" s="2"/>
      <c r="H9" s="2"/>
    </row>
    <row r="10" spans="1:8" ht="12.75" customHeight="1">
      <c r="A10" s="5" t="s">
        <v>38</v>
      </c>
      <c r="B10" s="1" t="s">
        <v>27</v>
      </c>
      <c r="C10" s="1" t="s">
        <v>28</v>
      </c>
      <c r="D10" s="1" t="s">
        <v>34</v>
      </c>
      <c r="E10" s="1" t="s">
        <v>30</v>
      </c>
      <c r="F10" s="2"/>
      <c r="G10" s="2"/>
      <c r="H10" s="2"/>
    </row>
    <row r="11" spans="1:8" ht="12.75" customHeight="1">
      <c r="A11" s="5" t="s">
        <v>39</v>
      </c>
      <c r="B11" s="1" t="s">
        <v>37</v>
      </c>
      <c r="C11" s="1" t="s">
        <v>36</v>
      </c>
      <c r="D11" s="1" t="s">
        <v>34</v>
      </c>
      <c r="E11" s="1" t="s">
        <v>33</v>
      </c>
      <c r="F11" s="2"/>
      <c r="G11" s="2"/>
      <c r="H11" s="2"/>
    </row>
    <row r="12" spans="1:8" ht="12.75" customHeight="1">
      <c r="A12" s="5" t="s">
        <v>40</v>
      </c>
      <c r="B12" s="1" t="s">
        <v>27</v>
      </c>
      <c r="C12" s="1" t="s">
        <v>28</v>
      </c>
      <c r="D12" s="1" t="s">
        <v>34</v>
      </c>
      <c r="E12" s="1" t="s">
        <v>30</v>
      </c>
      <c r="F12" s="2"/>
      <c r="G12" s="2"/>
      <c r="H12" s="2"/>
    </row>
    <row r="13" spans="1:8" ht="12.75" customHeight="1">
      <c r="A13" s="5" t="s">
        <v>41</v>
      </c>
      <c r="B13" s="1" t="s">
        <v>37</v>
      </c>
      <c r="C13" s="1" t="s">
        <v>28</v>
      </c>
      <c r="D13" s="1" t="s">
        <v>29</v>
      </c>
      <c r="E13" s="1" t="s">
        <v>33</v>
      </c>
      <c r="F13" s="2"/>
      <c r="G13" s="2"/>
      <c r="H13" s="2"/>
    </row>
    <row r="14" spans="1:8" ht="12.75" customHeight="1">
      <c r="A14" s="5" t="s">
        <v>42</v>
      </c>
      <c r="B14" s="1" t="s">
        <v>27</v>
      </c>
      <c r="C14" s="1" t="s">
        <v>32</v>
      </c>
      <c r="D14" s="1" t="s">
        <v>29</v>
      </c>
      <c r="E14" s="1" t="s">
        <v>33</v>
      </c>
      <c r="F14" s="2"/>
      <c r="G14" s="2"/>
      <c r="H14" s="2"/>
    </row>
    <row r="15" spans="1:8" ht="12.75" customHeight="1">
      <c r="A15" s="5" t="s">
        <v>10</v>
      </c>
      <c r="B15" s="1">
        <f>COUNTIF(A3:A14,"*")</f>
        <v>12</v>
      </c>
      <c r="C15" s="1"/>
      <c r="D15" s="1"/>
      <c r="E15" s="1"/>
      <c r="F15" s="2"/>
      <c r="G15" s="2"/>
      <c r="H15" s="2"/>
    </row>
    <row r="16" spans="1:8" ht="12.75" customHeight="1">
      <c r="A16" s="5" t="s">
        <v>30</v>
      </c>
      <c r="B16" s="1">
        <f aca="true" t="shared" si="0" ref="B16:B17">COUNTIF($E$3:$E$14,A16)</f>
        <v>6</v>
      </c>
      <c r="C16" s="1"/>
      <c r="D16" s="1"/>
      <c r="E16" s="1"/>
      <c r="F16" s="2"/>
      <c r="G16" s="2"/>
      <c r="H16" s="2"/>
    </row>
    <row r="17" spans="1:8" ht="12.75" customHeight="1">
      <c r="A17" s="5" t="s">
        <v>33</v>
      </c>
      <c r="B17" s="1">
        <f t="shared" si="0"/>
        <v>6</v>
      </c>
      <c r="C17" s="1"/>
      <c r="D17" s="1"/>
      <c r="E17" s="1"/>
      <c r="F17" s="2"/>
      <c r="G17" s="2"/>
      <c r="H17" s="2"/>
    </row>
    <row r="18" spans="1:8" ht="12.75" customHeight="1">
      <c r="A18" s="5"/>
      <c r="B18" s="1"/>
      <c r="C18" s="1"/>
      <c r="D18" s="1"/>
      <c r="E18" s="1"/>
      <c r="F18" s="2"/>
      <c r="G18" s="2"/>
      <c r="H18" s="2"/>
    </row>
    <row r="19" spans="1:8" ht="12.75" customHeight="1">
      <c r="A19" s="13" t="s">
        <v>43</v>
      </c>
      <c r="B19" s="13"/>
      <c r="C19" s="2"/>
      <c r="D19" s="13" t="s">
        <v>44</v>
      </c>
      <c r="E19" s="13"/>
      <c r="F19" s="2"/>
      <c r="G19" s="2"/>
      <c r="H19" s="2"/>
    </row>
    <row r="20" spans="1:8" ht="12.75" customHeight="1">
      <c r="A20" s="6" t="s">
        <v>27</v>
      </c>
      <c r="B20" s="14">
        <f aca="true" t="shared" si="1" ref="B20:B22">_xlfn.COUNTIFS($B$3:$B$14,A20,$E$3:$E$14,"Ya")/B$16</f>
        <v>0.6666666666666666</v>
      </c>
      <c r="C20" s="2"/>
      <c r="D20" s="6" t="s">
        <v>27</v>
      </c>
      <c r="E20" s="14">
        <f aca="true" t="shared" si="2" ref="E20:E22">_xlfn.COUNTIFS($B$3:$B$14,D20,$E$3:$E$14,"Tidak")/B$17</f>
        <v>0.3333333333333333</v>
      </c>
      <c r="F20" s="2"/>
      <c r="G20" s="6"/>
      <c r="H20" s="2"/>
    </row>
    <row r="21" spans="1:8" ht="12.75" customHeight="1">
      <c r="A21" s="6" t="s">
        <v>31</v>
      </c>
      <c r="B21" s="14">
        <f t="shared" si="1"/>
        <v>0.3333333333333333</v>
      </c>
      <c r="C21" s="2"/>
      <c r="D21" s="6" t="s">
        <v>31</v>
      </c>
      <c r="E21" s="14">
        <f t="shared" si="2"/>
        <v>0.16666666666666666</v>
      </c>
      <c r="F21" s="2"/>
      <c r="G21" s="6"/>
      <c r="H21" s="2"/>
    </row>
    <row r="22" spans="1:8" ht="12.75" customHeight="1">
      <c r="A22" s="1" t="s">
        <v>37</v>
      </c>
      <c r="B22" s="14">
        <f t="shared" si="1"/>
        <v>0</v>
      </c>
      <c r="C22" s="2"/>
      <c r="D22" s="1" t="s">
        <v>37</v>
      </c>
      <c r="E22" s="14">
        <f t="shared" si="2"/>
        <v>0.5</v>
      </c>
      <c r="F22" s="2"/>
      <c r="G22" s="1"/>
      <c r="H22" s="2"/>
    </row>
    <row r="23" spans="1:8" ht="12.75" customHeight="1">
      <c r="A23" s="6" t="s">
        <v>28</v>
      </c>
      <c r="B23" s="14">
        <f aca="true" t="shared" si="3" ref="B23:B25">_xlfn.COUNTIFS($C$3:$C$14,A23,$E$3:$E$14,"Ya")/B$16</f>
        <v>0.8333333333333334</v>
      </c>
      <c r="C23" s="2"/>
      <c r="D23" s="6" t="s">
        <v>28</v>
      </c>
      <c r="E23" s="14">
        <f aca="true" t="shared" si="4" ref="E23:E25">_xlfn.COUNTIFS($C$3:$C$14,D23,$E$3:$E$14,"Tidak")/B$17</f>
        <v>0.3333333333333333</v>
      </c>
      <c r="F23" s="2"/>
      <c r="G23" s="6"/>
      <c r="H23" s="2"/>
    </row>
    <row r="24" spans="1:8" ht="12.75" customHeight="1">
      <c r="A24" s="6" t="s">
        <v>32</v>
      </c>
      <c r="B24" s="14">
        <f t="shared" si="3"/>
        <v>0</v>
      </c>
      <c r="C24" s="2"/>
      <c r="D24" s="6" t="s">
        <v>32</v>
      </c>
      <c r="E24" s="14">
        <f t="shared" si="4"/>
        <v>0.5</v>
      </c>
      <c r="F24" s="2"/>
      <c r="G24" s="6"/>
      <c r="H24" s="2"/>
    </row>
    <row r="25" spans="1:8" ht="12.75" customHeight="1">
      <c r="A25" s="6" t="s">
        <v>36</v>
      </c>
      <c r="B25" s="14">
        <f t="shared" si="3"/>
        <v>0.16666666666666666</v>
      </c>
      <c r="C25" s="2"/>
      <c r="D25" s="6" t="s">
        <v>36</v>
      </c>
      <c r="E25" s="14">
        <f t="shared" si="4"/>
        <v>0.16666666666666666</v>
      </c>
      <c r="F25" s="2"/>
      <c r="G25" s="6"/>
      <c r="H25" s="2"/>
    </row>
    <row r="26" spans="1:8" ht="12.75" customHeight="1">
      <c r="A26" s="6" t="s">
        <v>29</v>
      </c>
      <c r="B26" s="14">
        <f aca="true" t="shared" si="5" ref="B26:B28">_xlfn.COUNTIFS($D$3:$D$14,A26,$E$3:$E$14,"Ya")/B$16</f>
        <v>0.3333333333333333</v>
      </c>
      <c r="C26" s="2"/>
      <c r="D26" s="6" t="s">
        <v>29</v>
      </c>
      <c r="E26" s="14">
        <f aca="true" t="shared" si="6" ref="E26:E28">_xlfn.COUNTIFS($D$3:$D$14,D26,$E$3:$E$14,"Tidak")/B$17</f>
        <v>0.6666666666666666</v>
      </c>
      <c r="F26" s="2"/>
      <c r="G26" s="6"/>
      <c r="H26" s="2"/>
    </row>
    <row r="27" spans="1:8" ht="12.75" customHeight="1">
      <c r="A27" s="6" t="s">
        <v>34</v>
      </c>
      <c r="B27" s="14">
        <f t="shared" si="5"/>
        <v>0.6666666666666666</v>
      </c>
      <c r="C27" s="2"/>
      <c r="D27" s="6" t="s">
        <v>34</v>
      </c>
      <c r="E27" s="14">
        <f t="shared" si="6"/>
        <v>0.16666666666666666</v>
      </c>
      <c r="F27" s="2"/>
      <c r="G27" s="6"/>
      <c r="H27" s="2"/>
    </row>
    <row r="28" spans="1:8" ht="12.75" customHeight="1">
      <c r="A28" s="6" t="s">
        <v>35</v>
      </c>
      <c r="B28" s="14">
        <f t="shared" si="5"/>
        <v>0</v>
      </c>
      <c r="C28" s="2"/>
      <c r="D28" s="6" t="s">
        <v>35</v>
      </c>
      <c r="E28" s="14">
        <f t="shared" si="6"/>
        <v>0.16666666666666666</v>
      </c>
      <c r="F28" s="2"/>
      <c r="G28" s="6"/>
      <c r="H28" s="2"/>
    </row>
    <row r="29" spans="1:8" ht="12.75" customHeight="1">
      <c r="A29" s="5"/>
      <c r="B29" s="1"/>
      <c r="C29" s="1"/>
      <c r="D29" s="1"/>
      <c r="E29" s="1"/>
      <c r="F29" s="2"/>
      <c r="G29" s="2"/>
      <c r="H29" s="2"/>
    </row>
    <row r="30" spans="1:8" ht="12.75" customHeight="1">
      <c r="A30" s="3" t="s">
        <v>11</v>
      </c>
      <c r="B30" s="3"/>
      <c r="C30" s="3"/>
      <c r="D30" s="3"/>
      <c r="E30" s="3"/>
      <c r="F30" s="2"/>
      <c r="G30" s="2"/>
      <c r="H30" s="2"/>
    </row>
    <row r="31" spans="1:8" ht="12.75" customHeight="1">
      <c r="A31" s="3" t="s">
        <v>30</v>
      </c>
      <c r="B31" s="1"/>
      <c r="C31" s="1"/>
      <c r="D31" s="1"/>
      <c r="E31" s="1"/>
      <c r="F31" s="2"/>
      <c r="G31" s="2"/>
      <c r="H31" s="2"/>
    </row>
    <row r="32" spans="1:8" ht="12.75" customHeight="1">
      <c r="A32" s="3"/>
      <c r="B32" s="12" t="s">
        <v>24</v>
      </c>
      <c r="C32" s="12" t="s">
        <v>25</v>
      </c>
      <c r="D32" s="12" t="s">
        <v>26</v>
      </c>
      <c r="E32" s="4" t="s">
        <v>3</v>
      </c>
      <c r="F32" s="12" t="s">
        <v>24</v>
      </c>
      <c r="G32" s="12" t="s">
        <v>25</v>
      </c>
      <c r="H32" s="12" t="s">
        <v>26</v>
      </c>
    </row>
    <row r="33" spans="1:8" ht="12.75" customHeight="1">
      <c r="A33" s="5" t="s">
        <v>4</v>
      </c>
      <c r="B33" s="1" t="s">
        <v>27</v>
      </c>
      <c r="C33" s="1" t="s">
        <v>28</v>
      </c>
      <c r="D33" s="1" t="s">
        <v>29</v>
      </c>
      <c r="E33" s="1" t="s">
        <v>30</v>
      </c>
      <c r="F33" s="14">
        <f aca="true" t="shared" si="7" ref="F33:F38">VLOOKUP(B33,$A$20:$B$28,2,FALSE)</f>
        <v>0.6666666666666666</v>
      </c>
      <c r="G33" s="14">
        <f aca="true" t="shared" si="8" ref="G33:G38">VLOOKUP(C33,$A$20:$B$28,2,FALSE)</f>
        <v>0.8333333333333334</v>
      </c>
      <c r="H33" s="14">
        <f aca="true" t="shared" si="9" ref="H33:H38">VLOOKUP(D33,$A$20:$B$28,2,FALSE)</f>
        <v>0.3333333333333333</v>
      </c>
    </row>
    <row r="34" spans="1:8" ht="12.75" customHeight="1">
      <c r="A34" s="5" t="s">
        <v>8</v>
      </c>
      <c r="B34" s="1" t="s">
        <v>27</v>
      </c>
      <c r="C34" s="1" t="s">
        <v>28</v>
      </c>
      <c r="D34" s="1" t="s">
        <v>34</v>
      </c>
      <c r="E34" s="1" t="s">
        <v>30</v>
      </c>
      <c r="F34" s="14">
        <f t="shared" si="7"/>
        <v>0.6666666666666666</v>
      </c>
      <c r="G34" s="14">
        <f t="shared" si="8"/>
        <v>0.8333333333333334</v>
      </c>
      <c r="H34" s="14">
        <f t="shared" si="9"/>
        <v>0.6666666666666666</v>
      </c>
    </row>
    <row r="35" spans="1:8" ht="12.75" customHeight="1">
      <c r="A35" s="5" t="s">
        <v>21</v>
      </c>
      <c r="B35" s="1" t="s">
        <v>31</v>
      </c>
      <c r="C35" s="1" t="s">
        <v>36</v>
      </c>
      <c r="D35" s="1" t="s">
        <v>34</v>
      </c>
      <c r="E35" s="1" t="s">
        <v>30</v>
      </c>
      <c r="F35" s="14">
        <f t="shared" si="7"/>
        <v>0.3333333333333333</v>
      </c>
      <c r="G35" s="14">
        <f t="shared" si="8"/>
        <v>0.16666666666666666</v>
      </c>
      <c r="H35" s="14">
        <f t="shared" si="9"/>
        <v>0.6666666666666666</v>
      </c>
    </row>
    <row r="36" spans="1:8" ht="12.75" customHeight="1">
      <c r="A36" s="5" t="s">
        <v>22</v>
      </c>
      <c r="B36" s="1" t="s">
        <v>31</v>
      </c>
      <c r="C36" s="1" t="s">
        <v>28</v>
      </c>
      <c r="D36" s="1" t="s">
        <v>29</v>
      </c>
      <c r="E36" s="1" t="s">
        <v>30</v>
      </c>
      <c r="F36" s="14">
        <f t="shared" si="7"/>
        <v>0.3333333333333333</v>
      </c>
      <c r="G36" s="14">
        <f t="shared" si="8"/>
        <v>0.8333333333333334</v>
      </c>
      <c r="H36" s="14">
        <f t="shared" si="9"/>
        <v>0.3333333333333333</v>
      </c>
    </row>
    <row r="37" spans="1:8" ht="12.75" customHeight="1">
      <c r="A37" s="5" t="s">
        <v>38</v>
      </c>
      <c r="B37" s="1" t="s">
        <v>27</v>
      </c>
      <c r="C37" s="1" t="s">
        <v>28</v>
      </c>
      <c r="D37" s="1" t="s">
        <v>34</v>
      </c>
      <c r="E37" s="1" t="s">
        <v>30</v>
      </c>
      <c r="F37" s="14">
        <f t="shared" si="7"/>
        <v>0.6666666666666666</v>
      </c>
      <c r="G37" s="14">
        <f t="shared" si="8"/>
        <v>0.8333333333333334</v>
      </c>
      <c r="H37" s="14">
        <f t="shared" si="9"/>
        <v>0.6666666666666666</v>
      </c>
    </row>
    <row r="38" spans="1:8" ht="12.75" customHeight="1">
      <c r="A38" s="5" t="s">
        <v>40</v>
      </c>
      <c r="B38" s="1" t="s">
        <v>27</v>
      </c>
      <c r="C38" s="1" t="s">
        <v>28</v>
      </c>
      <c r="D38" s="1" t="s">
        <v>34</v>
      </c>
      <c r="E38" s="1" t="s">
        <v>30</v>
      </c>
      <c r="F38" s="14">
        <f t="shared" si="7"/>
        <v>0.6666666666666666</v>
      </c>
      <c r="G38" s="14">
        <f t="shared" si="8"/>
        <v>0.8333333333333334</v>
      </c>
      <c r="H38" s="14">
        <f t="shared" si="9"/>
        <v>0.6666666666666666</v>
      </c>
    </row>
    <row r="39" spans="1:8" ht="12.75" customHeight="1">
      <c r="A39" s="5" t="s">
        <v>10</v>
      </c>
      <c r="B39" s="1">
        <f>COUNTIF(A33:A38,"*")</f>
        <v>6</v>
      </c>
      <c r="C39" s="7"/>
      <c r="D39" s="1"/>
      <c r="E39" s="1"/>
      <c r="F39" s="2"/>
      <c r="G39" s="2"/>
      <c r="H39" s="2"/>
    </row>
    <row r="40" spans="1:8" ht="12.75" customHeight="1">
      <c r="A40" s="5" t="s">
        <v>13</v>
      </c>
      <c r="B40" s="1">
        <f>B39/$B$15</f>
        <v>0.5</v>
      </c>
      <c r="C40" s="7"/>
      <c r="D40" s="1"/>
      <c r="E40" s="1"/>
      <c r="F40" s="2"/>
      <c r="G40" s="2"/>
      <c r="H40" s="2"/>
    </row>
    <row r="41" spans="1:8" ht="12.75" customHeight="1">
      <c r="A41" s="5" t="s">
        <v>14</v>
      </c>
      <c r="B41" s="8"/>
      <c r="C41" s="8"/>
      <c r="D41" s="1"/>
      <c r="E41" s="1"/>
      <c r="F41" s="14">
        <f>AVERAGE(F33:F38)</f>
        <v>0.5555555555555555</v>
      </c>
      <c r="G41" s="14">
        <f>AVERAGE(G33:G38)</f>
        <v>0.7222222222222223</v>
      </c>
      <c r="H41" s="14">
        <f>AVERAGE(H33:H38)</f>
        <v>0.5555555555555555</v>
      </c>
    </row>
    <row r="42" spans="1:8" ht="12.75" customHeight="1">
      <c r="A42" s="1">
        <f aca="true" t="shared" si="10" ref="A42:A47">"squared diff "&amp;A33</f>
        <v>0</v>
      </c>
      <c r="C42" s="7"/>
      <c r="D42" s="1"/>
      <c r="E42" s="1"/>
      <c r="F42" s="14">
        <f aca="true" t="shared" si="11" ref="F42:F47">POWER(F33-F$41,2)</f>
        <v>0.01234567901234569</v>
      </c>
      <c r="G42" s="14">
        <f aca="true" t="shared" si="12" ref="G42:G47">POWER(G33-G$41,2)</f>
        <v>0.012345679012345664</v>
      </c>
      <c r="H42" s="14">
        <f aca="true" t="shared" si="13" ref="H42:H47">POWER(H33-H$41,2)</f>
        <v>0.049382716049382686</v>
      </c>
    </row>
    <row r="43" spans="1:8" ht="12.75" customHeight="1">
      <c r="A43" s="1">
        <f t="shared" si="10"/>
        <v>0</v>
      </c>
      <c r="B43" s="7"/>
      <c r="C43" s="7"/>
      <c r="D43" s="1"/>
      <c r="E43" s="1"/>
      <c r="F43" s="14">
        <f t="shared" si="11"/>
        <v>0.01234567901234569</v>
      </c>
      <c r="G43" s="14">
        <f t="shared" si="12"/>
        <v>0.012345679012345664</v>
      </c>
      <c r="H43" s="14">
        <f t="shared" si="13"/>
        <v>0.01234567901234569</v>
      </c>
    </row>
    <row r="44" spans="1:8" ht="12.75" customHeight="1">
      <c r="A44" s="1">
        <f t="shared" si="10"/>
        <v>0</v>
      </c>
      <c r="B44" s="7"/>
      <c r="C44" s="7"/>
      <c r="D44" s="1"/>
      <c r="E44" s="1"/>
      <c r="F44" s="14">
        <f t="shared" si="11"/>
        <v>0.049382716049382686</v>
      </c>
      <c r="G44" s="14">
        <f t="shared" si="12"/>
        <v>0.3086419753086421</v>
      </c>
      <c r="H44" s="14">
        <f t="shared" si="13"/>
        <v>0.01234567901234569</v>
      </c>
    </row>
    <row r="45" spans="1:8" ht="12.75" customHeight="1">
      <c r="A45" s="1">
        <f t="shared" si="10"/>
        <v>0</v>
      </c>
      <c r="B45" s="7"/>
      <c r="C45" s="7"/>
      <c r="D45" s="1"/>
      <c r="E45" s="1"/>
      <c r="F45" s="14">
        <f t="shared" si="11"/>
        <v>0.049382716049382686</v>
      </c>
      <c r="G45" s="14">
        <f t="shared" si="12"/>
        <v>0.012345679012345664</v>
      </c>
      <c r="H45" s="14">
        <f t="shared" si="13"/>
        <v>0.049382716049382686</v>
      </c>
    </row>
    <row r="46" spans="1:8" ht="12.75" customHeight="1">
      <c r="A46" s="1">
        <f t="shared" si="10"/>
        <v>0</v>
      </c>
      <c r="B46" s="7"/>
      <c r="C46" s="7"/>
      <c r="D46" s="1"/>
      <c r="E46" s="1"/>
      <c r="F46" s="14">
        <f t="shared" si="11"/>
        <v>0.01234567901234569</v>
      </c>
      <c r="G46" s="14">
        <f t="shared" si="12"/>
        <v>0.012345679012345664</v>
      </c>
      <c r="H46" s="14">
        <f t="shared" si="13"/>
        <v>0.01234567901234569</v>
      </c>
    </row>
    <row r="47" spans="1:8" ht="12.75" customHeight="1">
      <c r="A47" s="1">
        <f t="shared" si="10"/>
        <v>0</v>
      </c>
      <c r="B47" s="7"/>
      <c r="C47" s="7"/>
      <c r="D47" s="1"/>
      <c r="E47" s="1"/>
      <c r="F47" s="14">
        <f t="shared" si="11"/>
        <v>0.01234567901234569</v>
      </c>
      <c r="G47" s="14">
        <f t="shared" si="12"/>
        <v>0.012345679012345664</v>
      </c>
      <c r="H47" s="14">
        <f t="shared" si="13"/>
        <v>0.01234567901234569</v>
      </c>
    </row>
    <row r="48" spans="1:8" ht="12.75" customHeight="1">
      <c r="A48" s="5" t="s">
        <v>15</v>
      </c>
      <c r="C48" s="7"/>
      <c r="D48" s="1"/>
      <c r="E48" s="1"/>
      <c r="F48" s="14">
        <f>1/$B$39*SUM(F42:F47)</f>
        <v>0.02469135802469135</v>
      </c>
      <c r="G48" s="14">
        <f>1/$B$39*SUM(G42:G47)</f>
        <v>0.061728395061728406</v>
      </c>
      <c r="H48" s="14">
        <f>1/$B$39*SUM(H42:H47)</f>
        <v>0.02469135802469135</v>
      </c>
    </row>
    <row r="49" spans="1:8" ht="12.75" customHeight="1">
      <c r="A49" s="3"/>
      <c r="B49" s="1"/>
      <c r="C49" s="1"/>
      <c r="D49" s="1"/>
      <c r="E49" s="1"/>
      <c r="F49" s="2"/>
      <c r="G49" s="2"/>
      <c r="H49" s="2"/>
    </row>
    <row r="50" spans="1:8" ht="12.75" customHeight="1">
      <c r="A50" s="3"/>
      <c r="B50" s="12" t="s">
        <v>24</v>
      </c>
      <c r="C50" s="12" t="s">
        <v>25</v>
      </c>
      <c r="D50" s="12" t="s">
        <v>26</v>
      </c>
      <c r="E50" s="4" t="s">
        <v>3</v>
      </c>
      <c r="F50" s="12" t="s">
        <v>24</v>
      </c>
      <c r="G50" s="12" t="s">
        <v>25</v>
      </c>
      <c r="H50" s="12" t="s">
        <v>26</v>
      </c>
    </row>
    <row r="51" spans="1:8" ht="12.75" customHeight="1">
      <c r="A51" s="5" t="s">
        <v>6</v>
      </c>
      <c r="B51" s="1" t="s">
        <v>31</v>
      </c>
      <c r="C51" s="1" t="s">
        <v>32</v>
      </c>
      <c r="D51" s="1" t="s">
        <v>29</v>
      </c>
      <c r="E51" s="1" t="s">
        <v>33</v>
      </c>
      <c r="F51" s="14">
        <f aca="true" t="shared" si="14" ref="F51:F56">VLOOKUP(B51,$D$20:$E$28,2,FALSE)</f>
        <v>0.16666666666666666</v>
      </c>
      <c r="G51" s="14">
        <f aca="true" t="shared" si="15" ref="G51:G56">VLOOKUP(C51,$D$20:$E$28,2,FALSE)</f>
        <v>0.5</v>
      </c>
      <c r="H51" s="14">
        <f aca="true" t="shared" si="16" ref="H51:H56">VLOOKUP(D51,$D$20:$E$28,2,FALSE)</f>
        <v>0.6666666666666666</v>
      </c>
    </row>
    <row r="52" spans="1:8" ht="12.75" customHeight="1">
      <c r="A52" s="5" t="s">
        <v>9</v>
      </c>
      <c r="B52" s="1" t="s">
        <v>27</v>
      </c>
      <c r="C52" s="1" t="s">
        <v>28</v>
      </c>
      <c r="D52" s="1" t="s">
        <v>35</v>
      </c>
      <c r="E52" s="1" t="s">
        <v>33</v>
      </c>
      <c r="F52" s="14">
        <f t="shared" si="14"/>
        <v>0.3333333333333333</v>
      </c>
      <c r="G52" s="14">
        <f t="shared" si="15"/>
        <v>0.3333333333333333</v>
      </c>
      <c r="H52" s="14">
        <f t="shared" si="16"/>
        <v>0.16666666666666666</v>
      </c>
    </row>
    <row r="53" spans="1:8" ht="12.75" customHeight="1">
      <c r="A53" s="5" t="s">
        <v>23</v>
      </c>
      <c r="B53" s="1" t="s">
        <v>37</v>
      </c>
      <c r="C53" s="1" t="s">
        <v>32</v>
      </c>
      <c r="D53" s="1" t="s">
        <v>29</v>
      </c>
      <c r="E53" s="1" t="s">
        <v>33</v>
      </c>
      <c r="F53" s="14">
        <f t="shared" si="14"/>
        <v>0.5</v>
      </c>
      <c r="G53" s="14">
        <f t="shared" si="15"/>
        <v>0.5</v>
      </c>
      <c r="H53" s="14">
        <f t="shared" si="16"/>
        <v>0.6666666666666666</v>
      </c>
    </row>
    <row r="54" spans="1:8" ht="12.75" customHeight="1">
      <c r="A54" s="5" t="s">
        <v>39</v>
      </c>
      <c r="B54" s="1" t="s">
        <v>37</v>
      </c>
      <c r="C54" s="1" t="s">
        <v>36</v>
      </c>
      <c r="D54" s="1" t="s">
        <v>34</v>
      </c>
      <c r="E54" s="1" t="s">
        <v>33</v>
      </c>
      <c r="F54" s="14">
        <f t="shared" si="14"/>
        <v>0.5</v>
      </c>
      <c r="G54" s="14">
        <f t="shared" si="15"/>
        <v>0.16666666666666666</v>
      </c>
      <c r="H54" s="14">
        <f t="shared" si="16"/>
        <v>0.16666666666666666</v>
      </c>
    </row>
    <row r="55" spans="1:8" ht="12.75" customHeight="1">
      <c r="A55" s="5" t="s">
        <v>41</v>
      </c>
      <c r="B55" s="1" t="s">
        <v>37</v>
      </c>
      <c r="C55" s="1" t="s">
        <v>28</v>
      </c>
      <c r="D55" s="1" t="s">
        <v>29</v>
      </c>
      <c r="E55" s="1" t="s">
        <v>33</v>
      </c>
      <c r="F55" s="14">
        <f t="shared" si="14"/>
        <v>0.5</v>
      </c>
      <c r="G55" s="14">
        <f t="shared" si="15"/>
        <v>0.3333333333333333</v>
      </c>
      <c r="H55" s="14">
        <f t="shared" si="16"/>
        <v>0.6666666666666666</v>
      </c>
    </row>
    <row r="56" spans="1:8" ht="12.75" customHeight="1">
      <c r="A56" s="5" t="s">
        <v>42</v>
      </c>
      <c r="B56" s="1" t="s">
        <v>27</v>
      </c>
      <c r="C56" s="1" t="s">
        <v>32</v>
      </c>
      <c r="D56" s="1" t="s">
        <v>29</v>
      </c>
      <c r="E56" s="1" t="s">
        <v>33</v>
      </c>
      <c r="F56" s="14">
        <f t="shared" si="14"/>
        <v>0.3333333333333333</v>
      </c>
      <c r="G56" s="14">
        <f t="shared" si="15"/>
        <v>0.5</v>
      </c>
      <c r="H56" s="14">
        <f t="shared" si="16"/>
        <v>0.6666666666666666</v>
      </c>
    </row>
    <row r="57" spans="1:8" ht="12.75" customHeight="1">
      <c r="A57" s="5" t="s">
        <v>10</v>
      </c>
      <c r="B57" s="1">
        <f>COUNTIF(A51:A56,"*")</f>
        <v>6</v>
      </c>
      <c r="C57" s="7"/>
      <c r="D57" s="1"/>
      <c r="E57" s="1"/>
      <c r="F57" s="2"/>
      <c r="G57" s="2"/>
      <c r="H57" s="2"/>
    </row>
    <row r="58" spans="1:8" ht="12.75" customHeight="1">
      <c r="A58" s="5" t="s">
        <v>13</v>
      </c>
      <c r="B58" s="1">
        <f>B57/$B$15</f>
        <v>0.5</v>
      </c>
      <c r="C58" s="7"/>
      <c r="D58" s="1"/>
      <c r="E58" s="1"/>
      <c r="F58" s="2"/>
      <c r="G58" s="2"/>
      <c r="H58" s="2"/>
    </row>
    <row r="59" spans="1:8" ht="12.75" customHeight="1">
      <c r="A59" s="5" t="s">
        <v>14</v>
      </c>
      <c r="B59" s="8"/>
      <c r="C59" s="8"/>
      <c r="D59" s="1"/>
      <c r="E59" s="1"/>
      <c r="F59" s="14">
        <f>AVERAGE(F51:F56)</f>
        <v>0.3888888888888889</v>
      </c>
      <c r="G59" s="14">
        <f>AVERAGE(G51:G56)</f>
        <v>0.3888888888888889</v>
      </c>
      <c r="H59" s="14">
        <f>AVERAGE(H51:H56)</f>
        <v>0.5</v>
      </c>
    </row>
    <row r="60" spans="1:8" ht="12.75" customHeight="1">
      <c r="A60" s="1">
        <f aca="true" t="shared" si="17" ref="A60:A65">"squared diff "&amp;A51</f>
        <v>0</v>
      </c>
      <c r="C60" s="7"/>
      <c r="D60" s="1"/>
      <c r="E60" s="1"/>
      <c r="F60" s="14">
        <f aca="true" t="shared" si="18" ref="F60:F65">POWER(F51-F$59,2)</f>
        <v>0.04938271604938272</v>
      </c>
      <c r="G60" s="14">
        <f aca="true" t="shared" si="19" ref="G60:G65">POWER(G51-G$59,2)</f>
        <v>0.012345679012345678</v>
      </c>
      <c r="H60" s="14">
        <f aca="true" t="shared" si="20" ref="H60:H65">POWER(H51-H$59,2)</f>
        <v>0.027777777777777766</v>
      </c>
    </row>
    <row r="61" spans="1:8" ht="12.75" customHeight="1">
      <c r="A61" s="1">
        <f t="shared" si="17"/>
        <v>0</v>
      </c>
      <c r="B61" s="7"/>
      <c r="C61" s="7"/>
      <c r="D61" s="1"/>
      <c r="E61" s="1"/>
      <c r="F61" s="14">
        <f t="shared" si="18"/>
        <v>0.0030864197530864226</v>
      </c>
      <c r="G61" s="14">
        <f t="shared" si="19"/>
        <v>0.0030864197530864226</v>
      </c>
      <c r="H61" s="14">
        <f t="shared" si="20"/>
        <v>0.11111111111111113</v>
      </c>
    </row>
    <row r="62" spans="1:8" ht="12.75" customHeight="1">
      <c r="A62" s="1">
        <f t="shared" si="17"/>
        <v>0</v>
      </c>
      <c r="B62" s="7"/>
      <c r="C62" s="7"/>
      <c r="D62" s="1"/>
      <c r="E62" s="1"/>
      <c r="F62" s="14">
        <f t="shared" si="18"/>
        <v>0.012345679012345678</v>
      </c>
      <c r="G62" s="14">
        <f t="shared" si="19"/>
        <v>0.012345679012345678</v>
      </c>
      <c r="H62" s="14">
        <f t="shared" si="20"/>
        <v>0.027777777777777766</v>
      </c>
    </row>
    <row r="63" spans="1:8" ht="12.75" customHeight="1">
      <c r="A63" s="1">
        <f t="shared" si="17"/>
        <v>0</v>
      </c>
      <c r="B63" s="7"/>
      <c r="C63" s="7"/>
      <c r="D63" s="1"/>
      <c r="E63" s="1"/>
      <c r="F63" s="14">
        <f t="shared" si="18"/>
        <v>0.012345679012345678</v>
      </c>
      <c r="G63" s="14">
        <f t="shared" si="19"/>
        <v>0.04938271604938272</v>
      </c>
      <c r="H63" s="14">
        <f t="shared" si="20"/>
        <v>0.11111111111111113</v>
      </c>
    </row>
    <row r="64" spans="1:8" ht="12.75" customHeight="1">
      <c r="A64" s="1">
        <f t="shared" si="17"/>
        <v>0</v>
      </c>
      <c r="B64" s="7"/>
      <c r="C64" s="7"/>
      <c r="D64" s="1"/>
      <c r="E64" s="1"/>
      <c r="F64" s="14">
        <f t="shared" si="18"/>
        <v>0.012345679012345678</v>
      </c>
      <c r="G64" s="14">
        <f t="shared" si="19"/>
        <v>0.0030864197530864226</v>
      </c>
      <c r="H64" s="14">
        <f t="shared" si="20"/>
        <v>0.027777777777777766</v>
      </c>
    </row>
    <row r="65" spans="1:8" ht="12.75" customHeight="1">
      <c r="A65" s="1">
        <f t="shared" si="17"/>
        <v>0</v>
      </c>
      <c r="B65" s="7"/>
      <c r="C65" s="7"/>
      <c r="D65" s="1"/>
      <c r="E65" s="1"/>
      <c r="F65" s="14">
        <f t="shared" si="18"/>
        <v>0.0030864197530864226</v>
      </c>
      <c r="G65" s="14">
        <f t="shared" si="19"/>
        <v>0.012345679012345678</v>
      </c>
      <c r="H65" s="14">
        <f t="shared" si="20"/>
        <v>0.027777777777777766</v>
      </c>
    </row>
    <row r="66" spans="1:8" ht="12.75" customHeight="1">
      <c r="A66" s="5" t="s">
        <v>15</v>
      </c>
      <c r="C66" s="7"/>
      <c r="D66" s="1"/>
      <c r="E66" s="1"/>
      <c r="F66" s="14">
        <f>1/$B$57*SUM(F60:F65)</f>
        <v>0.0154320987654321</v>
      </c>
      <c r="G66" s="14">
        <f>1/$B$57*SUM(G60:G65)</f>
        <v>0.0154320987654321</v>
      </c>
      <c r="H66" s="14">
        <f>1/$B$57*SUM(H60:H65)</f>
        <v>0.05555555555555556</v>
      </c>
    </row>
    <row r="67" spans="1:8" ht="14.25" customHeight="1">
      <c r="A67" s="1"/>
      <c r="B67" s="2"/>
      <c r="C67" s="2"/>
      <c r="D67" s="2"/>
      <c r="E67" s="2"/>
      <c r="F67" s="2"/>
      <c r="G67" s="2"/>
      <c r="H67" s="2"/>
    </row>
    <row r="68" spans="1:8" ht="14.25" customHeight="1">
      <c r="A68" s="3" t="s">
        <v>17</v>
      </c>
      <c r="B68" s="3"/>
      <c r="C68" s="3"/>
      <c r="D68" s="3"/>
      <c r="E68" s="3"/>
      <c r="F68" s="2"/>
      <c r="G68" s="2"/>
      <c r="H68" s="2"/>
    </row>
    <row r="69" spans="1:13" ht="14.25" customHeight="1">
      <c r="A69" s="9"/>
      <c r="B69" s="10" t="s">
        <v>24</v>
      </c>
      <c r="C69" s="10" t="s">
        <v>25</v>
      </c>
      <c r="D69" s="10" t="s">
        <v>26</v>
      </c>
      <c r="E69" s="10" t="s">
        <v>3</v>
      </c>
      <c r="F69" s="10" t="s">
        <v>24</v>
      </c>
      <c r="G69" s="10" t="s">
        <v>25</v>
      </c>
      <c r="H69" s="10" t="s">
        <v>26</v>
      </c>
      <c r="I69" s="11" t="s">
        <v>18</v>
      </c>
      <c r="J69" s="11"/>
      <c r="K69" s="11" t="s">
        <v>19</v>
      </c>
      <c r="L69" s="11"/>
      <c r="M69" s="10" t="s">
        <v>20</v>
      </c>
    </row>
    <row r="70" spans="1:13" ht="14.25" customHeight="1">
      <c r="A70" s="9"/>
      <c r="B70" s="10"/>
      <c r="C70" s="10"/>
      <c r="D70" s="10"/>
      <c r="E70" s="10"/>
      <c r="F70" s="10"/>
      <c r="G70" s="10"/>
      <c r="H70" s="10"/>
      <c r="I70" s="12" t="s">
        <v>30</v>
      </c>
      <c r="J70" s="12" t="s">
        <v>33</v>
      </c>
      <c r="K70" s="12" t="s">
        <v>30</v>
      </c>
      <c r="L70" s="12" t="s">
        <v>33</v>
      </c>
      <c r="M70" s="10"/>
    </row>
    <row r="71" spans="1:13" ht="14.25" customHeight="1">
      <c r="A71" s="5" t="s">
        <v>45</v>
      </c>
      <c r="B71" s="2" t="s">
        <v>27</v>
      </c>
      <c r="C71" s="2" t="s">
        <v>28</v>
      </c>
      <c r="D71" s="2" t="s">
        <v>29</v>
      </c>
      <c r="E71" s="2" t="s">
        <v>30</v>
      </c>
      <c r="F71" s="14">
        <f aca="true" t="shared" si="21" ref="F71:F75">IF($E71="Ya",VLOOKUP(B71,$A$20:$B$28,2,FALSE),VLOOKUP(B71,$D$20:$E$28,2,FALSE))</f>
        <v>0.6666666666666666</v>
      </c>
      <c r="G71" s="14">
        <f aca="true" t="shared" si="22" ref="G71:G75">IF($E71="Ya",VLOOKUP(C71,$A$20:$B$28,2,FALSE),VLOOKUP(C71,$D$20:$E$28,2,FALSE))</f>
        <v>0.8333333333333334</v>
      </c>
      <c r="H71" s="14">
        <f aca="true" t="shared" si="23" ref="H71:H75">IF($E71="Ya",VLOOKUP(D71,$A$20:$B$28,2,FALSE),VLOOKUP(D71,$D$20:$E$28,2,FALSE))</f>
        <v>0.3333333333333333</v>
      </c>
      <c r="I71" s="14">
        <f aca="true" t="shared" si="24" ref="I71:I75">(1/SQRT(2*PI()*$F$48))*EXP(-POWER(F71-$F$41,2)/(2*$F$48))*(1/SQRT(2*PI()*$G$48))*EXP(-POWER(G71-$G$41,2)/(2*$G$48))*(1/SQRT(2*PI()*$H$48))*EXP(-POWER(H71-$H$41,2)/(2*$H$48))</f>
        <v>2.683151390330263</v>
      </c>
      <c r="J71" s="14">
        <f aca="true" t="shared" si="25" ref="J71:J75">(1/SQRT(2*PI()*$F$66))*EXP(-POWER(F71-$F$59,2)/(2*$F$66))*(1/SQRT(2*PI()*$G$66))*EXP(-POWER(G71-$G$59,2)/(2*$G$66))*(1/SQRT(2*PI()*$H$66))*EXP(-POWER(H71-$H$59,2)/(2*$H$66))</f>
        <v>0.001854158884467711</v>
      </c>
      <c r="K71" s="14">
        <f aca="true" t="shared" si="26" ref="K71:K75">I71*$B$40</f>
        <v>1.3415756951651314</v>
      </c>
      <c r="L71" s="14">
        <f aca="true" t="shared" si="27" ref="L71:L75">J71*$B$58</f>
        <v>0.0009270794422338555</v>
      </c>
      <c r="M71" s="14">
        <f aca="true" t="shared" si="28" ref="M71:M75">IF(K71&gt;L71,"Ya","Tidak")</f>
        <v>0</v>
      </c>
    </row>
    <row r="72" spans="1:13" ht="14.25" customHeight="1">
      <c r="A72" s="5" t="s">
        <v>46</v>
      </c>
      <c r="B72" s="2" t="s">
        <v>27</v>
      </c>
      <c r="C72" s="2" t="s">
        <v>28</v>
      </c>
      <c r="D72" s="2" t="s">
        <v>34</v>
      </c>
      <c r="E72" s="2" t="s">
        <v>30</v>
      </c>
      <c r="F72" s="14">
        <f t="shared" si="21"/>
        <v>0.6666666666666666</v>
      </c>
      <c r="G72" s="14">
        <f t="shared" si="22"/>
        <v>0.8333333333333334</v>
      </c>
      <c r="H72" s="14">
        <f t="shared" si="23"/>
        <v>0.6666666666666666</v>
      </c>
      <c r="I72" s="14">
        <f t="shared" si="24"/>
        <v>5.680231537903484</v>
      </c>
      <c r="J72" s="14">
        <f t="shared" si="25"/>
        <v>0.0018541588844677112</v>
      </c>
      <c r="K72" s="14">
        <f t="shared" si="26"/>
        <v>2.840115768951742</v>
      </c>
      <c r="L72" s="14">
        <f t="shared" si="27"/>
        <v>0.0009270794422338556</v>
      </c>
      <c r="M72" s="14">
        <f t="shared" si="28"/>
        <v>0</v>
      </c>
    </row>
    <row r="73" spans="1:13" ht="14.25" customHeight="1">
      <c r="A73" s="5" t="s">
        <v>47</v>
      </c>
      <c r="B73" s="2" t="s">
        <v>27</v>
      </c>
      <c r="C73" s="2" t="s">
        <v>28</v>
      </c>
      <c r="D73" s="2" t="s">
        <v>35</v>
      </c>
      <c r="E73" s="2" t="s">
        <v>33</v>
      </c>
      <c r="F73" s="14">
        <f t="shared" si="21"/>
        <v>0.3333333333333333</v>
      </c>
      <c r="G73" s="14">
        <f t="shared" si="22"/>
        <v>0.3333333333333333</v>
      </c>
      <c r="H73" s="14">
        <f t="shared" si="23"/>
        <v>0.16666666666666666</v>
      </c>
      <c r="I73" s="14">
        <f t="shared" si="24"/>
        <v>0.05231312390090937</v>
      </c>
      <c r="J73" s="14">
        <f t="shared" si="25"/>
        <v>5.257606486996397</v>
      </c>
      <c r="K73" s="14">
        <f t="shared" si="26"/>
        <v>0.026156561950454685</v>
      </c>
      <c r="L73" s="14">
        <f t="shared" si="27"/>
        <v>2.6288032434981985</v>
      </c>
      <c r="M73" s="14">
        <f t="shared" si="28"/>
        <v>0</v>
      </c>
    </row>
    <row r="74" spans="1:13" ht="14.25">
      <c r="A74" s="5" t="s">
        <v>48</v>
      </c>
      <c r="B74" s="1" t="s">
        <v>31</v>
      </c>
      <c r="C74" s="1" t="s">
        <v>36</v>
      </c>
      <c r="D74" s="1" t="s">
        <v>34</v>
      </c>
      <c r="E74" s="1" t="s">
        <v>30</v>
      </c>
      <c r="F74" s="14">
        <f t="shared" si="21"/>
        <v>0.3333333333333333</v>
      </c>
      <c r="G74" s="14">
        <f t="shared" si="22"/>
        <v>0.16666666666666666</v>
      </c>
      <c r="H74" s="14">
        <f t="shared" si="23"/>
        <v>0.6666666666666666</v>
      </c>
      <c r="I74" s="14">
        <f t="shared" si="24"/>
        <v>0.24341000249640268</v>
      </c>
      <c r="J74" s="14">
        <f t="shared" si="25"/>
        <v>2.4835174519312853</v>
      </c>
      <c r="K74" s="14">
        <f t="shared" si="26"/>
        <v>0.12170500124820134</v>
      </c>
      <c r="L74" s="14">
        <f t="shared" si="27"/>
        <v>1.2417587259656426</v>
      </c>
      <c r="M74" s="14">
        <f t="shared" si="28"/>
        <v>0</v>
      </c>
    </row>
    <row r="75" spans="1:13" ht="14.25">
      <c r="A75" s="5" t="s">
        <v>49</v>
      </c>
      <c r="B75" s="1" t="s">
        <v>31</v>
      </c>
      <c r="C75" s="1" t="s">
        <v>28</v>
      </c>
      <c r="D75" s="1" t="s">
        <v>29</v>
      </c>
      <c r="E75" s="1" t="s">
        <v>30</v>
      </c>
      <c r="F75" s="14">
        <f t="shared" si="21"/>
        <v>0.3333333333333333</v>
      </c>
      <c r="G75" s="14">
        <f t="shared" si="22"/>
        <v>0.8333333333333334</v>
      </c>
      <c r="H75" s="14">
        <f t="shared" si="23"/>
        <v>0.3333333333333333</v>
      </c>
      <c r="I75" s="14">
        <f t="shared" si="24"/>
        <v>1.2674309727325677</v>
      </c>
      <c r="J75" s="14">
        <f t="shared" si="25"/>
        <v>0.02043872042122123</v>
      </c>
      <c r="K75" s="14">
        <f t="shared" si="26"/>
        <v>0.6337154863662838</v>
      </c>
      <c r="L75" s="14">
        <f t="shared" si="27"/>
        <v>0.010219360210610614</v>
      </c>
      <c r="M75" s="14">
        <f t="shared" si="28"/>
        <v>0</v>
      </c>
    </row>
  </sheetData>
  <sheetProtection selectLockedCells="1" selectUnlockedCells="1"/>
  <mergeCells count="15">
    <mergeCell ref="A1:E1"/>
    <mergeCell ref="A19:B19"/>
    <mergeCell ref="D19:E19"/>
    <mergeCell ref="A30:E30"/>
    <mergeCell ref="A68:E68"/>
    <mergeCell ref="B69:B70"/>
    <mergeCell ref="C69:C70"/>
    <mergeCell ref="D69:D70"/>
    <mergeCell ref="E69:E70"/>
    <mergeCell ref="F69:F70"/>
    <mergeCell ref="G69:G70"/>
    <mergeCell ref="H69:H70"/>
    <mergeCell ref="I69:J69"/>
    <mergeCell ref="K69:L69"/>
    <mergeCell ref="M69:M7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2024-04-08T01:29:42Z</dcterms:created>
  <dcterms:modified xsi:type="dcterms:W3CDTF">2024-04-15T05:27:16Z</dcterms:modified>
  <cp:category/>
  <cp:version/>
  <cp:contentType/>
  <cp:contentStatus/>
  <cp:revision>8</cp:revision>
</cp:coreProperties>
</file>